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2"/>
  </bookViews>
  <sheets>
    <sheet name="Đầu ra năm 2015" sheetId="3" r:id="rId1"/>
    <sheet name="Đầu ra năm 2014" sheetId="4" r:id="rId2"/>
    <sheet name="Đầu vào năm 2014" sheetId="5" r:id="rId3"/>
    <sheet name="Bảng kê hàng hóa năm 2015" sheetId="6" r:id="rId4"/>
  </sheets>
  <calcPr calcId="124519"/>
</workbook>
</file>

<file path=xl/calcChain.xml><?xml version="1.0" encoding="utf-8"?>
<calcChain xmlns="http://schemas.openxmlformats.org/spreadsheetml/2006/main">
  <c r="H12" i="4"/>
  <c r="B23" i="5"/>
  <c r="H11" i="4"/>
  <c r="H15"/>
  <c r="H14"/>
  <c r="H13"/>
  <c r="G18"/>
  <c r="G12"/>
  <c r="G23" i="5"/>
  <c r="G22"/>
  <c r="G18"/>
  <c r="F16" i="4"/>
  <c r="F15"/>
  <c r="G21" i="5"/>
  <c r="F20"/>
  <c r="G20"/>
  <c r="H20"/>
  <c r="H17"/>
  <c r="G16"/>
  <c r="H13" i="6" l="1"/>
  <c r="H4"/>
  <c r="H5"/>
  <c r="H6"/>
  <c r="H7"/>
  <c r="H8"/>
  <c r="H9"/>
  <c r="H10"/>
  <c r="H11"/>
  <c r="H12"/>
  <c r="H3"/>
  <c r="D16" l="1"/>
  <c r="D12" i="4"/>
  <c r="H14" i="6"/>
  <c r="F14"/>
  <c r="D14"/>
  <c r="D16" i="5"/>
  <c r="F7"/>
  <c r="F4"/>
  <c r="F5"/>
  <c r="G5" s="1"/>
  <c r="F8"/>
  <c r="F3"/>
  <c r="F2"/>
  <c r="G2" s="1"/>
  <c r="F15"/>
  <c r="G15" s="1"/>
  <c r="F13"/>
  <c r="F14"/>
  <c r="G14" s="1"/>
  <c r="H14" s="1"/>
  <c r="F12"/>
  <c r="G12" s="1"/>
  <c r="F11"/>
  <c r="G11" s="1"/>
  <c r="F10"/>
  <c r="G10" s="1"/>
  <c r="F9"/>
  <c r="G9" s="1"/>
  <c r="H9" s="1"/>
  <c r="F6"/>
  <c r="G6" s="1"/>
  <c r="G3" i="4"/>
  <c r="F3"/>
  <c r="H3" s="1"/>
  <c r="F4"/>
  <c r="G4" s="1"/>
  <c r="F5"/>
  <c r="G5" s="1"/>
  <c r="F6"/>
  <c r="F7"/>
  <c r="G7" s="1"/>
  <c r="F8"/>
  <c r="G8" s="1"/>
  <c r="H8" s="1"/>
  <c r="F9"/>
  <c r="G9" s="1"/>
  <c r="F10"/>
  <c r="G10" s="1"/>
  <c r="F11"/>
  <c r="G11" s="1"/>
  <c r="F2"/>
  <c r="D9" i="3"/>
  <c r="F3"/>
  <c r="F4"/>
  <c r="G4" s="1"/>
  <c r="F5"/>
  <c r="G5" s="1"/>
  <c r="H5" s="1"/>
  <c r="F6"/>
  <c r="F7"/>
  <c r="F8"/>
  <c r="G8" s="1"/>
  <c r="F2"/>
  <c r="G4" i="5" l="1"/>
  <c r="H4" s="1"/>
  <c r="G7"/>
  <c r="H7" s="1"/>
  <c r="H10"/>
  <c r="H11"/>
  <c r="H12"/>
  <c r="G13"/>
  <c r="H13" s="1"/>
  <c r="H15"/>
  <c r="H2"/>
  <c r="G3"/>
  <c r="H3" s="1"/>
  <c r="G8"/>
  <c r="H8" s="1"/>
  <c r="H5"/>
  <c r="H6"/>
  <c r="H7" i="4"/>
  <c r="H10"/>
  <c r="H9"/>
  <c r="G6"/>
  <c r="H6" s="1"/>
  <c r="H5"/>
  <c r="H4"/>
  <c r="G2"/>
  <c r="H2" s="1"/>
  <c r="H2" i="3"/>
  <c r="G2"/>
  <c r="G3"/>
  <c r="H3" s="1"/>
  <c r="H8"/>
  <c r="G7"/>
  <c r="H7" s="1"/>
  <c r="G6"/>
  <c r="H6" s="1"/>
  <c r="H4"/>
</calcChain>
</file>

<file path=xl/sharedStrings.xml><?xml version="1.0" encoding="utf-8"?>
<sst xmlns="http://schemas.openxmlformats.org/spreadsheetml/2006/main" count="113" uniqueCount="42">
  <si>
    <t>STT</t>
  </si>
  <si>
    <t>THỜI GIAN</t>
  </si>
  <si>
    <t>MẶT HÀNG</t>
  </si>
  <si>
    <t>Ống thép mạ kẽm</t>
  </si>
  <si>
    <t>Số lượng</t>
  </si>
  <si>
    <t>Đơn giá</t>
  </si>
  <si>
    <t>Thành tiền</t>
  </si>
  <si>
    <t>Thuế GTGT</t>
  </si>
  <si>
    <t>Tổng cộng</t>
  </si>
  <si>
    <t>TNHH Dũng Chung</t>
  </si>
  <si>
    <t>Công ty</t>
  </si>
  <si>
    <t>Tôn mát 3 lớp 11 sóng dày 0,45</t>
  </si>
  <si>
    <t>Thép ống hộp</t>
  </si>
  <si>
    <t>UBND xã An Lão</t>
  </si>
  <si>
    <t>Tôn mạ màu</t>
  </si>
  <si>
    <t>Mạnh Linh</t>
  </si>
  <si>
    <t>Tôn mát 3 lớp 11 sóng</t>
  </si>
  <si>
    <t xml:space="preserve">Tôn mát 3 lớp 11 sóng dày 0,4 </t>
  </si>
  <si>
    <t>Phụ kiện khổ 240 dày 0,4</t>
  </si>
  <si>
    <t>Thắng Thành</t>
  </si>
  <si>
    <t>Thép ống hộp mạ kẽm các loại</t>
  </si>
  <si>
    <t>Phúc Thanh</t>
  </si>
  <si>
    <t>Tôn mát 3 lớp 11 sóng dày 0.4</t>
  </si>
  <si>
    <t>Niềm Tin Việt</t>
  </si>
  <si>
    <t>Thép ống hợp mã kẽm các loại</t>
  </si>
  <si>
    <t>Trường Hinh</t>
  </si>
  <si>
    <t>Diễn giải</t>
  </si>
  <si>
    <t>Đơn vị tính</t>
  </si>
  <si>
    <t>Số tiền</t>
  </si>
  <si>
    <t>Ghi chú</t>
  </si>
  <si>
    <t>Số dư đầu kỳ</t>
  </si>
  <si>
    <t>Số dư cuối kỳ</t>
  </si>
  <si>
    <t>Xuất trong kỳ</t>
  </si>
  <si>
    <t>ống thép mạ kẽm</t>
  </si>
  <si>
    <t>thép ống hộp</t>
  </si>
  <si>
    <t>tôn mát 3 lớp</t>
  </si>
  <si>
    <t>tôn mạ màu</t>
  </si>
  <si>
    <t>phụ kiện 240 dày 0.35</t>
  </si>
  <si>
    <t>phụ kiện 240 dày 0.4</t>
  </si>
  <si>
    <t>phụ kiện 300 dày 0.45</t>
  </si>
  <si>
    <t>phụ kiện 400 dày 0.4</t>
  </si>
  <si>
    <t>phụ kiện 400 dày 0.45</t>
  </si>
</sst>
</file>

<file path=xl/styles.xml><?xml version="1.0" encoding="utf-8"?>
<styleSheet xmlns="http://schemas.openxmlformats.org/spreadsheetml/2006/main">
  <numFmts count="1">
    <numFmt numFmtId="164" formatCode="0;[Red]0"/>
  </numFmts>
  <fonts count="5">
    <font>
      <sz val="11"/>
      <color theme="1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164" fontId="0" fillId="0" borderId="0" xfId="0" applyNumberFormat="1"/>
    <xf numFmtId="0" fontId="3" fillId="0" borderId="1" xfId="0" applyFont="1" applyBorder="1"/>
    <xf numFmtId="164" fontId="3" fillId="0" borderId="1" xfId="0" applyNumberFormat="1" applyFont="1" applyBorder="1"/>
    <xf numFmtId="0" fontId="2" fillId="0" borderId="1" xfId="0" applyFont="1" applyBorder="1"/>
    <xf numFmtId="16" fontId="2" fillId="0" borderId="1" xfId="0" applyNumberFormat="1" applyFont="1" applyBorder="1"/>
    <xf numFmtId="164" fontId="2" fillId="0" borderId="1" xfId="0" applyNumberFormat="1" applyFont="1" applyBorder="1"/>
    <xf numFmtId="164" fontId="2" fillId="0" borderId="0" xfId="0" applyNumberFormat="1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Border="1"/>
    <xf numFmtId="0" fontId="2" fillId="0" borderId="1" xfId="0" applyNumberFormat="1" applyFont="1" applyBorder="1"/>
    <xf numFmtId="0" fontId="2" fillId="0" borderId="0" xfId="0" applyNumberFormat="1" applyFont="1"/>
    <xf numFmtId="16" fontId="4" fillId="0" borderId="1" xfId="0" applyNumberFormat="1" applyFont="1" applyBorder="1"/>
    <xf numFmtId="2" fontId="2" fillId="0" borderId="1" xfId="0" applyNumberFormat="1" applyFont="1" applyBorder="1"/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D1" sqref="D1"/>
    </sheetView>
  </sheetViews>
  <sheetFormatPr defaultRowHeight="14.25"/>
  <cols>
    <col min="1" max="1" width="6.125" bestFit="1" customWidth="1"/>
    <col min="2" max="2" width="15.125" bestFit="1" customWidth="1"/>
    <col min="3" max="3" width="21.75" bestFit="1" customWidth="1"/>
    <col min="4" max="4" width="12.375" bestFit="1" customWidth="1"/>
    <col min="5" max="5" width="10.875" bestFit="1" customWidth="1"/>
    <col min="6" max="6" width="14.75" style="4" bestFit="1" customWidth="1"/>
    <col min="7" max="7" width="15.125" bestFit="1" customWidth="1"/>
    <col min="8" max="8" width="14.125" bestFit="1" customWidth="1"/>
    <col min="9" max="9" width="46.25" bestFit="1" customWidth="1"/>
  </cols>
  <sheetData>
    <row r="1" spans="1:9" s="1" customFormat="1" ht="18.75">
      <c r="A1" s="5" t="s">
        <v>0</v>
      </c>
      <c r="B1" s="5" t="s">
        <v>1</v>
      </c>
      <c r="C1" s="5" t="s">
        <v>2</v>
      </c>
      <c r="D1" s="5" t="s">
        <v>4</v>
      </c>
      <c r="E1" s="5" t="s">
        <v>5</v>
      </c>
      <c r="F1" s="6" t="s">
        <v>6</v>
      </c>
      <c r="G1" s="5" t="s">
        <v>7</v>
      </c>
      <c r="H1" s="5" t="s">
        <v>8</v>
      </c>
      <c r="I1" s="5" t="s">
        <v>10</v>
      </c>
    </row>
    <row r="2" spans="1:9" s="3" customFormat="1" ht="18.75">
      <c r="A2" s="7">
        <v>1</v>
      </c>
      <c r="B2" s="8">
        <v>42388</v>
      </c>
      <c r="C2" s="7" t="s">
        <v>3</v>
      </c>
      <c r="D2" s="7">
        <v>553.5</v>
      </c>
      <c r="E2" s="7">
        <v>32500</v>
      </c>
      <c r="F2" s="9">
        <f>D2*E2</f>
        <v>17988750</v>
      </c>
      <c r="G2" s="7">
        <f>F2*10%</f>
        <v>1798875</v>
      </c>
      <c r="H2" s="9">
        <f>F2+G2</f>
        <v>19787625</v>
      </c>
      <c r="I2" s="7" t="s">
        <v>9</v>
      </c>
    </row>
    <row r="3" spans="1:9" s="3" customFormat="1" ht="18.75">
      <c r="A3" s="7">
        <v>2</v>
      </c>
      <c r="B3" s="8">
        <v>42444</v>
      </c>
      <c r="C3" s="7" t="s">
        <v>11</v>
      </c>
      <c r="D3" s="7">
        <v>109.9</v>
      </c>
      <c r="E3" s="7">
        <v>146500</v>
      </c>
      <c r="F3" s="9">
        <f>D3*E3</f>
        <v>16100350</v>
      </c>
      <c r="G3" s="7">
        <f t="shared" ref="G3:G8" si="0">F3*10%</f>
        <v>1610035</v>
      </c>
      <c r="H3" s="9">
        <f t="shared" ref="H3:H8" si="1">F3+G3</f>
        <v>17710385</v>
      </c>
      <c r="I3" s="7" t="s">
        <v>9</v>
      </c>
    </row>
    <row r="4" spans="1:9" s="3" customFormat="1" ht="18.75">
      <c r="A4" s="7">
        <v>3</v>
      </c>
      <c r="B4" s="8">
        <v>42454</v>
      </c>
      <c r="C4" s="7" t="s">
        <v>12</v>
      </c>
      <c r="D4" s="7">
        <v>923.5</v>
      </c>
      <c r="E4" s="7">
        <v>19500</v>
      </c>
      <c r="F4" s="9">
        <f t="shared" ref="F4:F8" si="2">D4*E4</f>
        <v>18008250</v>
      </c>
      <c r="G4" s="7">
        <f t="shared" si="0"/>
        <v>1800825</v>
      </c>
      <c r="H4" s="9">
        <f t="shared" si="1"/>
        <v>19809075</v>
      </c>
      <c r="I4" s="7" t="s">
        <v>9</v>
      </c>
    </row>
    <row r="5" spans="1:9" ht="18.75">
      <c r="A5" s="7">
        <v>4</v>
      </c>
      <c r="B5" s="8">
        <v>42510</v>
      </c>
      <c r="C5" s="7" t="s">
        <v>12</v>
      </c>
      <c r="D5" s="7">
        <v>440.56</v>
      </c>
      <c r="E5" s="7">
        <v>19500</v>
      </c>
      <c r="F5" s="9">
        <f t="shared" si="2"/>
        <v>8590920</v>
      </c>
      <c r="G5" s="7">
        <f t="shared" si="0"/>
        <v>859092</v>
      </c>
      <c r="H5" s="9">
        <f t="shared" si="1"/>
        <v>9450012</v>
      </c>
      <c r="I5" s="7" t="s">
        <v>13</v>
      </c>
    </row>
    <row r="6" spans="1:9" ht="18.75">
      <c r="A6" s="7">
        <v>5</v>
      </c>
      <c r="B6" s="8">
        <v>42644</v>
      </c>
      <c r="C6" s="7" t="s">
        <v>14</v>
      </c>
      <c r="D6" s="7">
        <v>820</v>
      </c>
      <c r="E6" s="7">
        <v>22000</v>
      </c>
      <c r="F6" s="9">
        <f t="shared" si="2"/>
        <v>18040000</v>
      </c>
      <c r="G6" s="7">
        <f t="shared" si="0"/>
        <v>1804000</v>
      </c>
      <c r="H6" s="9">
        <f t="shared" si="1"/>
        <v>19844000</v>
      </c>
      <c r="I6" s="7" t="s">
        <v>9</v>
      </c>
    </row>
    <row r="7" spans="1:9" ht="18.75">
      <c r="A7" s="7">
        <v>6</v>
      </c>
      <c r="B7" s="8">
        <v>42735</v>
      </c>
      <c r="C7" s="7" t="s">
        <v>3</v>
      </c>
      <c r="D7" s="7">
        <v>805</v>
      </c>
      <c r="E7" s="7">
        <v>22500</v>
      </c>
      <c r="F7" s="9">
        <f t="shared" si="2"/>
        <v>18112500</v>
      </c>
      <c r="G7" s="7">
        <f t="shared" si="0"/>
        <v>1811250</v>
      </c>
      <c r="H7" s="9">
        <f t="shared" si="1"/>
        <v>19923750</v>
      </c>
      <c r="I7" s="7" t="s">
        <v>9</v>
      </c>
    </row>
    <row r="8" spans="1:9" ht="18.75">
      <c r="A8" s="7">
        <v>7</v>
      </c>
      <c r="B8" s="8">
        <v>42735</v>
      </c>
      <c r="C8" s="7" t="s">
        <v>14</v>
      </c>
      <c r="D8" s="7">
        <v>19767</v>
      </c>
      <c r="E8" s="7">
        <v>17200</v>
      </c>
      <c r="F8" s="9">
        <f t="shared" si="2"/>
        <v>339992400</v>
      </c>
      <c r="G8" s="7">
        <f t="shared" si="0"/>
        <v>33999240</v>
      </c>
      <c r="H8" s="9">
        <f t="shared" si="1"/>
        <v>373991640</v>
      </c>
      <c r="I8" s="7" t="s">
        <v>15</v>
      </c>
    </row>
    <row r="9" spans="1:9" ht="18.75">
      <c r="A9" s="2"/>
      <c r="B9" s="2"/>
      <c r="C9" s="2"/>
      <c r="D9" s="2">
        <f xml:space="preserve"> SUM(D2:D8)</f>
        <v>23419.46</v>
      </c>
      <c r="E9" s="2"/>
      <c r="F9" s="10"/>
      <c r="G9" s="2"/>
      <c r="H9" s="2"/>
      <c r="I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C37" sqref="C37"/>
    </sheetView>
  </sheetViews>
  <sheetFormatPr defaultColWidth="9.125" defaultRowHeight="18.75"/>
  <cols>
    <col min="1" max="1" width="9.125" style="2"/>
    <col min="2" max="2" width="16.125" style="2" bestFit="1" customWidth="1"/>
    <col min="3" max="3" width="35.75" style="2" bestFit="1" customWidth="1"/>
    <col min="4" max="4" width="11.75" style="2" bestFit="1" customWidth="1"/>
    <col min="5" max="5" width="10.625" style="2" bestFit="1" customWidth="1"/>
    <col min="6" max="6" width="14" style="2" bestFit="1" customWidth="1"/>
    <col min="7" max="7" width="16.125" style="2" bestFit="1" customWidth="1"/>
    <col min="8" max="8" width="13.875" style="2" bestFit="1" customWidth="1"/>
    <col min="9" max="9" width="23.125" style="2" bestFit="1" customWidth="1"/>
    <col min="10" max="16384" width="9.125" style="2"/>
  </cols>
  <sheetData>
    <row r="1" spans="1:9" s="11" customFormat="1">
      <c r="A1" s="5" t="s">
        <v>0</v>
      </c>
      <c r="B1" s="5" t="s">
        <v>1</v>
      </c>
      <c r="C1" s="5" t="s">
        <v>2</v>
      </c>
      <c r="D1" s="5" t="s">
        <v>4</v>
      </c>
      <c r="E1" s="5" t="s">
        <v>5</v>
      </c>
      <c r="F1" s="6" t="s">
        <v>6</v>
      </c>
      <c r="G1" s="5" t="s">
        <v>7</v>
      </c>
      <c r="H1" s="5" t="s">
        <v>8</v>
      </c>
      <c r="I1" s="5" t="s">
        <v>10</v>
      </c>
    </row>
    <row r="2" spans="1:9">
      <c r="A2" s="7">
        <v>1</v>
      </c>
      <c r="B2" s="8">
        <v>42434</v>
      </c>
      <c r="C2" s="7" t="s">
        <v>16</v>
      </c>
      <c r="D2" s="7">
        <v>95</v>
      </c>
      <c r="E2" s="7">
        <v>145500</v>
      </c>
      <c r="F2" s="9">
        <f>D2*E2</f>
        <v>13822500</v>
      </c>
      <c r="G2" s="7">
        <f>F2*10%</f>
        <v>1382250</v>
      </c>
      <c r="H2" s="9">
        <f>F2+G2</f>
        <v>15204750</v>
      </c>
      <c r="I2" s="7" t="s">
        <v>9</v>
      </c>
    </row>
    <row r="3" spans="1:9">
      <c r="A3" s="7">
        <v>2</v>
      </c>
      <c r="B3" s="8">
        <v>42434</v>
      </c>
      <c r="C3" s="7" t="s">
        <v>18</v>
      </c>
      <c r="D3" s="7">
        <v>29.2</v>
      </c>
      <c r="E3" s="7">
        <v>26000</v>
      </c>
      <c r="F3" s="9">
        <f t="shared" ref="F3:F11" si="0">D3*E3</f>
        <v>759200</v>
      </c>
      <c r="G3" s="7">
        <f t="shared" ref="G3:G11" si="1">F3*10%</f>
        <v>75920</v>
      </c>
      <c r="H3" s="9">
        <f t="shared" ref="H3:H10" si="2">F3+G3</f>
        <v>835120</v>
      </c>
      <c r="I3" s="7" t="s">
        <v>9</v>
      </c>
    </row>
    <row r="4" spans="1:9">
      <c r="A4" s="7">
        <v>3</v>
      </c>
      <c r="B4" s="8">
        <v>42454</v>
      </c>
      <c r="C4" s="7" t="s">
        <v>17</v>
      </c>
      <c r="D4" s="7">
        <v>117</v>
      </c>
      <c r="E4" s="7">
        <v>145500</v>
      </c>
      <c r="F4" s="9">
        <f t="shared" si="0"/>
        <v>17023500</v>
      </c>
      <c r="G4" s="7">
        <f t="shared" si="1"/>
        <v>1702350</v>
      </c>
      <c r="H4" s="9">
        <f t="shared" si="2"/>
        <v>18725850</v>
      </c>
      <c r="I4" s="7" t="s">
        <v>9</v>
      </c>
    </row>
    <row r="5" spans="1:9">
      <c r="A5" s="7">
        <v>4</v>
      </c>
      <c r="B5" s="8">
        <v>42531</v>
      </c>
      <c r="C5" s="7" t="s">
        <v>14</v>
      </c>
      <c r="D5" s="7">
        <v>401</v>
      </c>
      <c r="E5" s="7">
        <v>23500</v>
      </c>
      <c r="F5" s="9">
        <f t="shared" si="0"/>
        <v>9423500</v>
      </c>
      <c r="G5" s="7">
        <f t="shared" si="1"/>
        <v>942350</v>
      </c>
      <c r="H5" s="9">
        <f t="shared" si="2"/>
        <v>10365850</v>
      </c>
      <c r="I5" s="7" t="s">
        <v>19</v>
      </c>
    </row>
    <row r="6" spans="1:9">
      <c r="A6" s="7">
        <v>5</v>
      </c>
      <c r="B6" s="8">
        <v>42531</v>
      </c>
      <c r="C6" s="7" t="s">
        <v>20</v>
      </c>
      <c r="D6" s="7">
        <v>545</v>
      </c>
      <c r="E6" s="7">
        <v>16000</v>
      </c>
      <c r="F6" s="9">
        <f t="shared" si="0"/>
        <v>8720000</v>
      </c>
      <c r="G6" s="7">
        <f t="shared" si="1"/>
        <v>872000</v>
      </c>
      <c r="H6" s="9">
        <f t="shared" si="2"/>
        <v>9592000</v>
      </c>
      <c r="I6" s="7" t="s">
        <v>19</v>
      </c>
    </row>
    <row r="7" spans="1:9">
      <c r="A7" s="7">
        <v>6</v>
      </c>
      <c r="B7" s="8">
        <v>42536</v>
      </c>
      <c r="C7" s="7" t="s">
        <v>14</v>
      </c>
      <c r="D7" s="7">
        <v>402</v>
      </c>
      <c r="E7" s="7">
        <v>23500</v>
      </c>
      <c r="F7" s="9">
        <f t="shared" si="0"/>
        <v>9447000</v>
      </c>
      <c r="G7" s="7">
        <f t="shared" si="1"/>
        <v>944700</v>
      </c>
      <c r="H7" s="9">
        <f t="shared" si="2"/>
        <v>10391700</v>
      </c>
      <c r="I7" s="7" t="s">
        <v>19</v>
      </c>
    </row>
    <row r="8" spans="1:9">
      <c r="A8" s="7">
        <v>7</v>
      </c>
      <c r="B8" s="8">
        <v>42536</v>
      </c>
      <c r="C8" s="7" t="s">
        <v>20</v>
      </c>
      <c r="D8" s="7">
        <v>535</v>
      </c>
      <c r="E8" s="7">
        <v>16000</v>
      </c>
      <c r="F8" s="9">
        <f t="shared" si="0"/>
        <v>8560000</v>
      </c>
      <c r="G8" s="7">
        <f t="shared" si="1"/>
        <v>856000</v>
      </c>
      <c r="H8" s="9">
        <f t="shared" si="2"/>
        <v>9416000</v>
      </c>
      <c r="I8" s="7" t="s">
        <v>19</v>
      </c>
    </row>
    <row r="9" spans="1:9">
      <c r="A9" s="7">
        <v>8</v>
      </c>
      <c r="B9" s="8">
        <v>42536</v>
      </c>
      <c r="C9" s="7" t="s">
        <v>14</v>
      </c>
      <c r="D9" s="7">
        <v>825</v>
      </c>
      <c r="E9" s="7">
        <v>22000</v>
      </c>
      <c r="F9" s="9">
        <f t="shared" si="0"/>
        <v>18150000</v>
      </c>
      <c r="G9" s="7">
        <f t="shared" si="1"/>
        <v>1815000</v>
      </c>
      <c r="H9" s="9">
        <f t="shared" si="2"/>
        <v>19965000</v>
      </c>
      <c r="I9" s="7" t="s">
        <v>9</v>
      </c>
    </row>
    <row r="10" spans="1:9">
      <c r="A10" s="7">
        <v>9</v>
      </c>
      <c r="B10" s="8">
        <v>42539</v>
      </c>
      <c r="C10" s="7" t="s">
        <v>14</v>
      </c>
      <c r="D10" s="7">
        <v>825</v>
      </c>
      <c r="E10" s="7">
        <v>22000</v>
      </c>
      <c r="F10" s="9">
        <f t="shared" si="0"/>
        <v>18150000</v>
      </c>
      <c r="G10" s="7">
        <f t="shared" si="1"/>
        <v>1815000</v>
      </c>
      <c r="H10" s="9">
        <f t="shared" si="2"/>
        <v>19965000</v>
      </c>
      <c r="I10" s="7" t="s">
        <v>9</v>
      </c>
    </row>
    <row r="11" spans="1:9">
      <c r="A11" s="7">
        <v>10</v>
      </c>
      <c r="B11" s="8">
        <v>42623</v>
      </c>
      <c r="C11" s="7" t="s">
        <v>14</v>
      </c>
      <c r="D11" s="7">
        <v>850</v>
      </c>
      <c r="E11" s="7">
        <v>21000</v>
      </c>
      <c r="F11" s="9">
        <f t="shared" si="0"/>
        <v>17850000</v>
      </c>
      <c r="G11" s="7">
        <f t="shared" si="1"/>
        <v>1785000</v>
      </c>
      <c r="H11" s="9">
        <f>F11+G11</f>
        <v>19635000</v>
      </c>
      <c r="I11" s="7" t="s">
        <v>9</v>
      </c>
    </row>
    <row r="12" spans="1:9">
      <c r="D12" s="2">
        <f xml:space="preserve"> SUM(D2:D11)</f>
        <v>4624.2</v>
      </c>
      <c r="G12" s="2">
        <f>SUM(G2:G11)</f>
        <v>12190570</v>
      </c>
      <c r="H12" s="2">
        <f>SUM(H2:H11)</f>
        <v>134096270</v>
      </c>
    </row>
    <row r="13" spans="1:9">
      <c r="H13" s="10">
        <f>SUM(H2:H11)</f>
        <v>134096270</v>
      </c>
    </row>
    <row r="14" spans="1:9">
      <c r="H14" s="2">
        <f>158584027</f>
        <v>158584027</v>
      </c>
    </row>
    <row r="15" spans="1:9">
      <c r="F15" s="10">
        <f>SUM(H5:H8)</f>
        <v>39765550</v>
      </c>
      <c r="H15" s="10">
        <f>H14-H13</f>
        <v>24487757</v>
      </c>
    </row>
    <row r="16" spans="1:9">
      <c r="F16" s="10">
        <f>SUM(H2:H4)+SUM(H9:H11)</f>
        <v>94330720</v>
      </c>
    </row>
    <row r="18" spans="7:7">
      <c r="G18" s="2">
        <f>SUM(G2:G4)</f>
        <v>3160520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3"/>
  <sheetViews>
    <sheetView tabSelected="1" topLeftCell="A7" workbookViewId="0">
      <selection activeCell="E21" sqref="E21"/>
    </sheetView>
  </sheetViews>
  <sheetFormatPr defaultColWidth="9.125" defaultRowHeight="18.75"/>
  <cols>
    <col min="1" max="1" width="9.125" style="2"/>
    <col min="2" max="2" width="16.125" style="2" bestFit="1" customWidth="1"/>
    <col min="3" max="3" width="35.125" style="2" bestFit="1" customWidth="1"/>
    <col min="4" max="4" width="11.75" style="16" bestFit="1" customWidth="1"/>
    <col min="5" max="5" width="10.625" style="2" bestFit="1" customWidth="1"/>
    <col min="6" max="6" width="14" style="2" bestFit="1" customWidth="1"/>
    <col min="7" max="7" width="16.125" style="2" bestFit="1" customWidth="1"/>
    <col min="8" max="8" width="13.875" style="2" bestFit="1" customWidth="1"/>
    <col min="9" max="9" width="23.125" style="2" bestFit="1" customWidth="1"/>
    <col min="10" max="16384" width="9.125" style="2"/>
  </cols>
  <sheetData>
    <row r="1" spans="1:9" s="11" customFormat="1">
      <c r="A1" s="5" t="s">
        <v>0</v>
      </c>
      <c r="B1" s="5" t="s">
        <v>1</v>
      </c>
      <c r="C1" s="5" t="s">
        <v>2</v>
      </c>
      <c r="D1" s="14" t="s">
        <v>4</v>
      </c>
      <c r="E1" s="5" t="s">
        <v>5</v>
      </c>
      <c r="F1" s="6" t="s">
        <v>6</v>
      </c>
      <c r="G1" s="5" t="s">
        <v>7</v>
      </c>
      <c r="H1" s="5" t="s">
        <v>8</v>
      </c>
      <c r="I1" s="5" t="s">
        <v>10</v>
      </c>
    </row>
    <row r="2" spans="1:9">
      <c r="A2" s="7">
        <v>7</v>
      </c>
      <c r="B2" s="17">
        <v>42372</v>
      </c>
      <c r="C2" s="7" t="s">
        <v>22</v>
      </c>
      <c r="D2" s="15">
        <v>37.020000000000003</v>
      </c>
      <c r="E2" s="7">
        <v>138817</v>
      </c>
      <c r="F2" s="9">
        <f t="shared" ref="F2:F15" si="0">D2*E2</f>
        <v>5139005.3400000008</v>
      </c>
      <c r="G2" s="7">
        <f t="shared" ref="G2:G15" si="1">F2*10%</f>
        <v>513900.5340000001</v>
      </c>
      <c r="H2" s="9">
        <f t="shared" ref="H2:H15" si="2">F2+G2</f>
        <v>5652905.8740000008</v>
      </c>
      <c r="I2" s="7" t="s">
        <v>23</v>
      </c>
    </row>
    <row r="3" spans="1:9">
      <c r="A3" s="7">
        <v>6</v>
      </c>
      <c r="B3" s="17">
        <v>42378</v>
      </c>
      <c r="C3" s="7" t="s">
        <v>14</v>
      </c>
      <c r="D3" s="15">
        <v>6519</v>
      </c>
      <c r="E3" s="7">
        <v>20412.5</v>
      </c>
      <c r="F3" s="9">
        <f t="shared" si="0"/>
        <v>133069087.5</v>
      </c>
      <c r="G3" s="7">
        <f t="shared" si="1"/>
        <v>13306908.75</v>
      </c>
      <c r="H3" s="9">
        <f t="shared" si="2"/>
        <v>146375996.25</v>
      </c>
      <c r="I3" s="7" t="s">
        <v>21</v>
      </c>
    </row>
    <row r="4" spans="1:9">
      <c r="A4" s="7">
        <v>3</v>
      </c>
      <c r="B4" s="17">
        <v>42379</v>
      </c>
      <c r="C4" s="7" t="s">
        <v>14</v>
      </c>
      <c r="D4" s="15">
        <v>885</v>
      </c>
      <c r="E4" s="7">
        <v>20412</v>
      </c>
      <c r="F4" s="9">
        <f t="shared" si="0"/>
        <v>18064620</v>
      </c>
      <c r="G4" s="7">
        <f t="shared" si="1"/>
        <v>1806462</v>
      </c>
      <c r="H4" s="9">
        <f t="shared" si="2"/>
        <v>19871082</v>
      </c>
      <c r="I4" s="7" t="s">
        <v>21</v>
      </c>
    </row>
    <row r="5" spans="1:9">
      <c r="A5" s="7">
        <v>4</v>
      </c>
      <c r="B5" s="17">
        <v>42380</v>
      </c>
      <c r="C5" s="7" t="s">
        <v>14</v>
      </c>
      <c r="D5" s="15">
        <v>890</v>
      </c>
      <c r="E5" s="7">
        <v>20412</v>
      </c>
      <c r="F5" s="9">
        <f t="shared" si="0"/>
        <v>18166680</v>
      </c>
      <c r="G5" s="7">
        <f t="shared" si="1"/>
        <v>1816668</v>
      </c>
      <c r="H5" s="9">
        <f t="shared" si="2"/>
        <v>19983348</v>
      </c>
      <c r="I5" s="7" t="s">
        <v>21</v>
      </c>
    </row>
    <row r="6" spans="1:9">
      <c r="A6" s="7">
        <v>1</v>
      </c>
      <c r="B6" s="17">
        <v>42382</v>
      </c>
      <c r="C6" s="7" t="s">
        <v>14</v>
      </c>
      <c r="D6" s="15">
        <v>880</v>
      </c>
      <c r="E6" s="7">
        <v>20412</v>
      </c>
      <c r="F6" s="9">
        <f t="shared" si="0"/>
        <v>17962560</v>
      </c>
      <c r="G6" s="7">
        <f t="shared" si="1"/>
        <v>1796256</v>
      </c>
      <c r="H6" s="9">
        <f t="shared" si="2"/>
        <v>19758816</v>
      </c>
      <c r="I6" s="7" t="s">
        <v>21</v>
      </c>
    </row>
    <row r="7" spans="1:9">
      <c r="A7" s="7">
        <v>2</v>
      </c>
      <c r="B7" s="17">
        <v>42384</v>
      </c>
      <c r="C7" s="7" t="s">
        <v>14</v>
      </c>
      <c r="D7" s="15">
        <v>875</v>
      </c>
      <c r="E7" s="7">
        <v>20412</v>
      </c>
      <c r="F7" s="9">
        <f t="shared" si="0"/>
        <v>17860500</v>
      </c>
      <c r="G7" s="7">
        <f t="shared" si="1"/>
        <v>1786050</v>
      </c>
      <c r="H7" s="9">
        <f t="shared" si="2"/>
        <v>19646550</v>
      </c>
      <c r="I7" s="7" t="s">
        <v>21</v>
      </c>
    </row>
    <row r="8" spans="1:9">
      <c r="A8" s="7">
        <v>5</v>
      </c>
      <c r="B8" s="17">
        <v>42386</v>
      </c>
      <c r="C8" s="7" t="s">
        <v>14</v>
      </c>
      <c r="D8" s="15">
        <v>870</v>
      </c>
      <c r="E8" s="7">
        <v>20412</v>
      </c>
      <c r="F8" s="9">
        <f t="shared" si="0"/>
        <v>17758440</v>
      </c>
      <c r="G8" s="7">
        <f t="shared" si="1"/>
        <v>1775844</v>
      </c>
      <c r="H8" s="9">
        <f t="shared" si="2"/>
        <v>19534284</v>
      </c>
      <c r="I8" s="7" t="s">
        <v>21</v>
      </c>
    </row>
    <row r="9" spans="1:9">
      <c r="A9" s="7">
        <v>14</v>
      </c>
      <c r="B9" s="17">
        <v>42469</v>
      </c>
      <c r="C9" s="7" t="s">
        <v>14</v>
      </c>
      <c r="D9" s="15">
        <v>835</v>
      </c>
      <c r="E9" s="7">
        <v>21362</v>
      </c>
      <c r="F9" s="9">
        <f t="shared" si="0"/>
        <v>17837270</v>
      </c>
      <c r="G9" s="7">
        <f t="shared" si="1"/>
        <v>1783727</v>
      </c>
      <c r="H9" s="9">
        <f t="shared" si="2"/>
        <v>19620997</v>
      </c>
      <c r="I9" s="7" t="s">
        <v>21</v>
      </c>
    </row>
    <row r="10" spans="1:9">
      <c r="A10" s="7">
        <v>13</v>
      </c>
      <c r="B10" s="17">
        <v>42474</v>
      </c>
      <c r="C10" s="7" t="s">
        <v>14</v>
      </c>
      <c r="D10" s="15">
        <v>840</v>
      </c>
      <c r="E10" s="7">
        <v>21362</v>
      </c>
      <c r="F10" s="9">
        <f t="shared" si="0"/>
        <v>17944080</v>
      </c>
      <c r="G10" s="7">
        <f t="shared" si="1"/>
        <v>1794408</v>
      </c>
      <c r="H10" s="9">
        <f t="shared" si="2"/>
        <v>19738488</v>
      </c>
      <c r="I10" s="7" t="s">
        <v>21</v>
      </c>
    </row>
    <row r="11" spans="1:9">
      <c r="A11" s="7">
        <v>12</v>
      </c>
      <c r="B11" s="17">
        <v>42479</v>
      </c>
      <c r="C11" s="7" t="s">
        <v>14</v>
      </c>
      <c r="D11" s="15">
        <v>850</v>
      </c>
      <c r="E11" s="7">
        <v>21362</v>
      </c>
      <c r="F11" s="9">
        <f t="shared" si="0"/>
        <v>18157700</v>
      </c>
      <c r="G11" s="7">
        <f t="shared" si="1"/>
        <v>1815770</v>
      </c>
      <c r="H11" s="9">
        <f t="shared" si="2"/>
        <v>19973470</v>
      </c>
      <c r="I11" s="7" t="s">
        <v>21</v>
      </c>
    </row>
    <row r="12" spans="1:9">
      <c r="A12" s="7">
        <v>11</v>
      </c>
      <c r="B12" s="17">
        <v>42484</v>
      </c>
      <c r="C12" s="7" t="s">
        <v>14</v>
      </c>
      <c r="D12" s="15">
        <v>845</v>
      </c>
      <c r="E12" s="7">
        <v>21362</v>
      </c>
      <c r="F12" s="9">
        <f t="shared" si="0"/>
        <v>18050890</v>
      </c>
      <c r="G12" s="7">
        <f t="shared" si="1"/>
        <v>1805089</v>
      </c>
      <c r="H12" s="9">
        <f t="shared" si="2"/>
        <v>19855979</v>
      </c>
      <c r="I12" s="7" t="s">
        <v>21</v>
      </c>
    </row>
    <row r="13" spans="1:9">
      <c r="A13" s="7">
        <v>9</v>
      </c>
      <c r="B13" s="17">
        <v>42524</v>
      </c>
      <c r="C13" s="7" t="s">
        <v>24</v>
      </c>
      <c r="D13" s="15">
        <v>1149</v>
      </c>
      <c r="E13" s="7">
        <v>15600</v>
      </c>
      <c r="F13" s="9">
        <f t="shared" si="0"/>
        <v>17924400</v>
      </c>
      <c r="G13" s="7">
        <f t="shared" si="1"/>
        <v>1792440</v>
      </c>
      <c r="H13" s="9">
        <f t="shared" si="2"/>
        <v>19716840</v>
      </c>
      <c r="I13" s="7" t="s">
        <v>25</v>
      </c>
    </row>
    <row r="14" spans="1:9">
      <c r="A14" s="7">
        <v>10</v>
      </c>
      <c r="B14" s="17">
        <v>42527</v>
      </c>
      <c r="C14" s="7" t="s">
        <v>24</v>
      </c>
      <c r="D14" s="15">
        <v>1156</v>
      </c>
      <c r="E14" s="7">
        <v>15600</v>
      </c>
      <c r="F14" s="9">
        <f t="shared" si="0"/>
        <v>18033600</v>
      </c>
      <c r="G14" s="7">
        <f t="shared" si="1"/>
        <v>1803360</v>
      </c>
      <c r="H14" s="9">
        <f t="shared" si="2"/>
        <v>19836960</v>
      </c>
      <c r="I14" s="7" t="s">
        <v>25</v>
      </c>
    </row>
    <row r="15" spans="1:9">
      <c r="A15" s="7">
        <v>8</v>
      </c>
      <c r="B15" s="17">
        <v>42595</v>
      </c>
      <c r="C15" s="7" t="s">
        <v>14</v>
      </c>
      <c r="D15" s="15">
        <v>11479</v>
      </c>
      <c r="E15" s="7">
        <v>19800</v>
      </c>
      <c r="F15" s="9">
        <f t="shared" si="0"/>
        <v>227284200</v>
      </c>
      <c r="G15" s="7">
        <f t="shared" si="1"/>
        <v>22728420</v>
      </c>
      <c r="H15" s="9">
        <f t="shared" si="2"/>
        <v>250012620</v>
      </c>
      <c r="I15" s="7" t="s">
        <v>21</v>
      </c>
    </row>
    <row r="16" spans="1:9">
      <c r="D16" s="16">
        <f>SUM(D2:D15)</f>
        <v>28110.02</v>
      </c>
      <c r="G16" s="2">
        <f>SUM(G2:G15)</f>
        <v>56325303.284000002</v>
      </c>
    </row>
    <row r="17" spans="2:8">
      <c r="G17" s="2">
        <v>4252393</v>
      </c>
      <c r="H17" s="10">
        <f>SUM(H3:H12)+H15</f>
        <v>574371630.25</v>
      </c>
    </row>
    <row r="18" spans="2:8">
      <c r="G18" s="2">
        <f>G16-G17</f>
        <v>52072910.284000002</v>
      </c>
    </row>
    <row r="20" spans="2:8">
      <c r="F20" s="10">
        <f t="shared" ref="F20:G20" si="3">F13+F14</f>
        <v>35958000</v>
      </c>
      <c r="G20" s="10">
        <f t="shared" si="3"/>
        <v>3595800</v>
      </c>
      <c r="H20" s="10">
        <f>H13+H14</f>
        <v>39553800</v>
      </c>
    </row>
    <row r="21" spans="2:8">
      <c r="B21" s="2">
        <v>45111880</v>
      </c>
      <c r="G21" s="2">
        <f>G13+G14+G2</f>
        <v>4109700.534</v>
      </c>
    </row>
    <row r="22" spans="2:8">
      <c r="B22" s="2">
        <v>311285500</v>
      </c>
      <c r="G22" s="10">
        <f>F20+G20</f>
        <v>39553800</v>
      </c>
    </row>
    <row r="23" spans="2:8">
      <c r="B23" s="2">
        <f>B22+B21</f>
        <v>356397380</v>
      </c>
      <c r="G23" s="10">
        <f>G17-G20</f>
        <v>656593</v>
      </c>
    </row>
  </sheetData>
  <sortState ref="A2:I24">
    <sortCondition ref="B1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H3" sqref="H3:H13"/>
    </sheetView>
  </sheetViews>
  <sheetFormatPr defaultColWidth="9.125" defaultRowHeight="18.75"/>
  <cols>
    <col min="1" max="1" width="9.125" style="13"/>
    <col min="2" max="2" width="10.375" style="2" bestFit="1" customWidth="1"/>
    <col min="3" max="3" width="13.625" style="2" bestFit="1" customWidth="1"/>
    <col min="4" max="4" width="12.25" style="16" bestFit="1" customWidth="1"/>
    <col min="5" max="5" width="8.75" style="2" bestFit="1" customWidth="1"/>
    <col min="6" max="6" width="11" style="2" bestFit="1" customWidth="1"/>
    <col min="7" max="7" width="9.125" style="2"/>
    <col min="8" max="8" width="11" style="2" bestFit="1" customWidth="1"/>
    <col min="9" max="16384" width="9.125" style="2"/>
  </cols>
  <sheetData>
    <row r="1" spans="1:10">
      <c r="A1" s="19" t="s">
        <v>0</v>
      </c>
      <c r="B1" s="19" t="s">
        <v>26</v>
      </c>
      <c r="C1" s="19" t="s">
        <v>27</v>
      </c>
      <c r="D1" s="21" t="s">
        <v>30</v>
      </c>
      <c r="E1" s="22"/>
      <c r="F1" s="21" t="s">
        <v>32</v>
      </c>
      <c r="G1" s="22"/>
      <c r="H1" s="21" t="s">
        <v>31</v>
      </c>
      <c r="I1" s="22"/>
      <c r="J1" s="19" t="s">
        <v>29</v>
      </c>
    </row>
    <row r="2" spans="1:10">
      <c r="A2" s="20"/>
      <c r="B2" s="20"/>
      <c r="C2" s="20"/>
      <c r="D2" s="15" t="s">
        <v>4</v>
      </c>
      <c r="E2" s="7" t="s">
        <v>28</v>
      </c>
      <c r="F2" s="7" t="s">
        <v>4</v>
      </c>
      <c r="G2" s="7" t="s">
        <v>28</v>
      </c>
      <c r="H2" s="7" t="s">
        <v>4</v>
      </c>
      <c r="I2" s="7" t="s">
        <v>28</v>
      </c>
      <c r="J2" s="20"/>
    </row>
    <row r="3" spans="1:10">
      <c r="A3" s="12">
        <v>1</v>
      </c>
      <c r="B3" s="7" t="s">
        <v>33</v>
      </c>
      <c r="C3" s="7"/>
      <c r="D3" s="15">
        <v>11397.24</v>
      </c>
      <c r="E3" s="7"/>
      <c r="F3" s="7">
        <v>805</v>
      </c>
      <c r="G3" s="7"/>
      <c r="H3" s="18">
        <f>D3-F3</f>
        <v>10592.24</v>
      </c>
      <c r="I3" s="7"/>
      <c r="J3" s="7"/>
    </row>
    <row r="4" spans="1:10">
      <c r="A4" s="12">
        <v>2</v>
      </c>
      <c r="B4" s="7" t="s">
        <v>33</v>
      </c>
      <c r="C4" s="7"/>
      <c r="D4" s="15">
        <v>4263</v>
      </c>
      <c r="E4" s="7"/>
      <c r="F4" s="7">
        <v>553.5</v>
      </c>
      <c r="G4" s="7"/>
      <c r="H4" s="18">
        <f t="shared" ref="H4:H12" si="0">D4-F4</f>
        <v>3709.5</v>
      </c>
      <c r="I4" s="7"/>
      <c r="J4" s="7"/>
    </row>
    <row r="5" spans="1:10">
      <c r="A5" s="12">
        <v>3</v>
      </c>
      <c r="B5" s="7" t="s">
        <v>34</v>
      </c>
      <c r="C5" s="7"/>
      <c r="D5" s="15">
        <v>19160.03</v>
      </c>
      <c r="E5" s="7"/>
      <c r="F5" s="7">
        <v>1364.06</v>
      </c>
      <c r="G5" s="7"/>
      <c r="H5" s="18">
        <f t="shared" si="0"/>
        <v>17795.969999999998</v>
      </c>
      <c r="I5" s="7"/>
      <c r="J5" s="7"/>
    </row>
    <row r="6" spans="1:10">
      <c r="A6" s="12">
        <v>4</v>
      </c>
      <c r="B6" s="7" t="s">
        <v>35</v>
      </c>
      <c r="C6" s="7"/>
      <c r="D6" s="15">
        <v>1180.73</v>
      </c>
      <c r="E6" s="7"/>
      <c r="F6" s="7">
        <v>0</v>
      </c>
      <c r="G6" s="7"/>
      <c r="H6" s="18">
        <f t="shared" si="0"/>
        <v>1180.73</v>
      </c>
      <c r="I6" s="7"/>
      <c r="J6" s="7"/>
    </row>
    <row r="7" spans="1:10">
      <c r="A7" s="12">
        <v>5</v>
      </c>
      <c r="B7" s="7" t="s">
        <v>35</v>
      </c>
      <c r="C7" s="7"/>
      <c r="D7" s="15">
        <v>109.9</v>
      </c>
      <c r="E7" s="7"/>
      <c r="F7" s="7">
        <v>109.9</v>
      </c>
      <c r="G7" s="7"/>
      <c r="H7" s="18">
        <f t="shared" si="0"/>
        <v>0</v>
      </c>
      <c r="I7" s="7"/>
      <c r="J7" s="7"/>
    </row>
    <row r="8" spans="1:10">
      <c r="A8" s="12">
        <v>6</v>
      </c>
      <c r="B8" s="7" t="s">
        <v>36</v>
      </c>
      <c r="C8" s="7"/>
      <c r="D8" s="15">
        <v>50372.544999999998</v>
      </c>
      <c r="E8" s="7"/>
      <c r="F8" s="7">
        <v>20587</v>
      </c>
      <c r="G8" s="7"/>
      <c r="H8" s="18">
        <f t="shared" si="0"/>
        <v>29785.544999999998</v>
      </c>
      <c r="I8" s="7"/>
      <c r="J8" s="7"/>
    </row>
    <row r="9" spans="1:10">
      <c r="A9" s="12">
        <v>7</v>
      </c>
      <c r="B9" s="7" t="s">
        <v>37</v>
      </c>
      <c r="C9" s="7"/>
      <c r="D9" s="15">
        <v>16.399999999999999</v>
      </c>
      <c r="E9" s="7"/>
      <c r="F9" s="7"/>
      <c r="G9" s="7"/>
      <c r="H9" s="18">
        <f t="shared" si="0"/>
        <v>16.399999999999999</v>
      </c>
      <c r="I9" s="7"/>
      <c r="J9" s="7"/>
    </row>
    <row r="10" spans="1:10">
      <c r="A10" s="12">
        <v>8</v>
      </c>
      <c r="B10" s="7" t="s">
        <v>38</v>
      </c>
      <c r="C10" s="7"/>
      <c r="D10" s="15"/>
      <c r="E10" s="7"/>
      <c r="F10" s="7"/>
      <c r="G10" s="7"/>
      <c r="H10" s="18">
        <f t="shared" si="0"/>
        <v>0</v>
      </c>
      <c r="I10" s="7"/>
      <c r="J10" s="7"/>
    </row>
    <row r="11" spans="1:10">
      <c r="A11" s="12">
        <v>9</v>
      </c>
      <c r="B11" s="7" t="s">
        <v>39</v>
      </c>
      <c r="C11" s="7"/>
      <c r="D11" s="15">
        <v>40.5</v>
      </c>
      <c r="E11" s="7"/>
      <c r="F11" s="7"/>
      <c r="G11" s="7"/>
      <c r="H11" s="18">
        <f t="shared" si="0"/>
        <v>40.5</v>
      </c>
      <c r="I11" s="7"/>
      <c r="J11" s="7"/>
    </row>
    <row r="12" spans="1:10">
      <c r="A12" s="12">
        <v>10</v>
      </c>
      <c r="B12" s="7" t="s">
        <v>40</v>
      </c>
      <c r="C12" s="7"/>
      <c r="D12" s="15">
        <v>24.4</v>
      </c>
      <c r="E12" s="7"/>
      <c r="F12" s="7"/>
      <c r="G12" s="7"/>
      <c r="H12" s="18">
        <f t="shared" si="0"/>
        <v>24.4</v>
      </c>
      <c r="I12" s="7"/>
      <c r="J12" s="7"/>
    </row>
    <row r="13" spans="1:10">
      <c r="A13" s="12">
        <v>11</v>
      </c>
      <c r="B13" s="7" t="s">
        <v>41</v>
      </c>
      <c r="C13" s="7"/>
      <c r="D13" s="15">
        <v>13</v>
      </c>
      <c r="E13" s="7"/>
      <c r="F13" s="7"/>
      <c r="G13" s="7"/>
      <c r="H13" s="18">
        <f>D13-F13</f>
        <v>13</v>
      </c>
      <c r="I13" s="7"/>
      <c r="J13" s="7"/>
    </row>
    <row r="14" spans="1:10">
      <c r="A14" s="2"/>
      <c r="D14" s="2">
        <f>SUM(D3:D13)</f>
        <v>86577.744999999995</v>
      </c>
      <c r="F14" s="2">
        <f>SUM(F3:F8)</f>
        <v>23419.46</v>
      </c>
      <c r="H14" s="2">
        <f>D14-F14</f>
        <v>63158.284999999996</v>
      </c>
    </row>
    <row r="15" spans="1:10">
      <c r="A15" s="2"/>
      <c r="C15" s="2">
        <v>28110.02</v>
      </c>
      <c r="D15" s="2">
        <v>4624.2</v>
      </c>
    </row>
    <row r="16" spans="1:10">
      <c r="A16" s="2"/>
      <c r="D16" s="2">
        <f>D14+D15-C15</f>
        <v>63091.924999999988</v>
      </c>
    </row>
    <row r="17" spans="1:4">
      <c r="A17" s="2"/>
      <c r="D17" s="2"/>
    </row>
  </sheetData>
  <mergeCells count="7">
    <mergeCell ref="J1:J2"/>
    <mergeCell ref="A1:A2"/>
    <mergeCell ref="B1:B2"/>
    <mergeCell ref="C1:C2"/>
    <mergeCell ref="D1:E1"/>
    <mergeCell ref="F1:G1"/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Đầu ra năm 2015</vt:lpstr>
      <vt:lpstr>Đầu ra năm 2014</vt:lpstr>
      <vt:lpstr>Đầu vào năm 2014</vt:lpstr>
      <vt:lpstr>Bảng kê hàng hóa năm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zizibibi</dc:creator>
  <cp:lastModifiedBy>zizibibi</cp:lastModifiedBy>
  <cp:lastPrinted>2016-07-26T02:19:45Z</cp:lastPrinted>
  <dcterms:created xsi:type="dcterms:W3CDTF">2016-07-25T08:13:29Z</dcterms:created>
  <dcterms:modified xsi:type="dcterms:W3CDTF">2016-11-17T09:22:59Z</dcterms:modified>
</cp:coreProperties>
</file>